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1C7EA32C-3C44-41F1-9415-89218FF00082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0" i="1" l="1"/>
  <c r="G48" i="1"/>
  <c r="G40" i="1"/>
  <c r="G36" i="1"/>
  <c r="F28" i="1"/>
  <c r="G20" i="1"/>
  <c r="G16" i="1"/>
  <c r="G12" i="1"/>
  <c r="E5" i="1"/>
  <c r="G47" i="1"/>
  <c r="F47" i="1"/>
  <c r="G46" i="1"/>
  <c r="F46" i="1"/>
  <c r="G45" i="1"/>
  <c r="G44" i="1"/>
  <c r="G43" i="1"/>
  <c r="F43" i="1"/>
  <c r="G42" i="1"/>
  <c r="F42" i="1"/>
  <c r="G41" i="1"/>
  <c r="G39" i="1"/>
  <c r="D39" i="1"/>
  <c r="F39" i="1" s="1"/>
  <c r="G38" i="1"/>
  <c r="F38" i="1"/>
  <c r="G37" i="1"/>
  <c r="F37" i="1"/>
  <c r="G35" i="1"/>
  <c r="G34" i="1"/>
  <c r="F34" i="1"/>
  <c r="G33" i="1"/>
  <c r="F33" i="1"/>
  <c r="D32" i="1"/>
  <c r="D5" i="1" s="1"/>
  <c r="G31" i="1"/>
  <c r="G30" i="1"/>
  <c r="G29" i="1"/>
  <c r="F29" i="1"/>
  <c r="G27" i="1"/>
  <c r="G26" i="1"/>
  <c r="F26" i="1"/>
  <c r="G25" i="1"/>
  <c r="F25" i="1"/>
  <c r="D25" i="1"/>
  <c r="F24" i="1"/>
  <c r="G23" i="1"/>
  <c r="G22" i="1"/>
  <c r="F22" i="1"/>
  <c r="G21" i="1"/>
  <c r="F21" i="1"/>
  <c r="D21" i="1"/>
  <c r="F20" i="1"/>
  <c r="G19" i="1"/>
  <c r="G18" i="1"/>
  <c r="G17" i="1"/>
  <c r="F17" i="1"/>
  <c r="G15" i="1"/>
  <c r="G14" i="1"/>
  <c r="G13" i="1"/>
  <c r="F13" i="1"/>
  <c r="F12" i="1"/>
  <c r="G11" i="1"/>
  <c r="G9" i="1"/>
  <c r="G8" i="1"/>
  <c r="F8" i="1"/>
  <c r="D6" i="1"/>
  <c r="G32" i="1" l="1"/>
  <c r="G5" i="1"/>
  <c r="F7" i="1"/>
  <c r="F16" i="1"/>
  <c r="F5" i="1"/>
  <c r="G7" i="1"/>
  <c r="F15" i="1"/>
  <c r="F19" i="1"/>
  <c r="F31" i="1"/>
  <c r="F32" i="1"/>
  <c r="F36" i="1"/>
  <c r="F41" i="1"/>
  <c r="F45" i="1"/>
  <c r="F6" i="1"/>
  <c r="F11" i="1"/>
  <c r="G6" i="1"/>
  <c r="F9" i="1"/>
  <c r="F14" i="1"/>
  <c r="F18" i="1"/>
  <c r="F23" i="1"/>
  <c r="F27" i="1"/>
  <c r="F30" i="1"/>
  <c r="F35" i="1"/>
  <c r="F40" i="1"/>
  <c r="F44" i="1"/>
  <c r="F4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9" authorId="0" shapeId="0" xr:uid="{46CB08AF-611F-49EE-888C-63B6CA508D46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премия по итогам года</t>
        </r>
      </text>
    </comment>
    <comment ref="F15" authorId="0" shapeId="0" xr:uid="{1156C35D-687F-4BA5-B49B-20B762373863}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покупка нового компьютера, новый картридж для МФУ</t>
        </r>
      </text>
    </comment>
  </commentList>
</comments>
</file>

<file path=xl/sharedStrings.xml><?xml version="1.0" encoding="utf-8"?>
<sst xmlns="http://schemas.openxmlformats.org/spreadsheetml/2006/main" count="490" uniqueCount="65">
  <si>
    <t>Исполнение бюджета 2020 года</t>
  </si>
  <si>
    <t>РАСХОДЫ</t>
  </si>
  <si>
    <t>отклонение</t>
  </si>
  <si>
    <t>План</t>
  </si>
  <si>
    <t>Факт</t>
  </si>
  <si>
    <t>план-факт</t>
  </si>
  <si>
    <t>% от плана 2020</t>
  </si>
  <si>
    <t>1. Содержание и текущий ремонт общего имущества и мест общего пользования</t>
  </si>
  <si>
    <t xml:space="preserve">Общий ФОТ (с учетом налогов) </t>
  </si>
  <si>
    <t>-</t>
  </si>
  <si>
    <t>Фонд оплаты труда (штатное расписание)</t>
  </si>
  <si>
    <t>Начисления (налоги) на ФОТ</t>
  </si>
  <si>
    <t>Премиальный фонд с начисл. (итоги года) (по соглас. с правлением)</t>
  </si>
  <si>
    <t>Обслуживание ПОСЕЛКА</t>
  </si>
  <si>
    <t>2.1</t>
  </si>
  <si>
    <t>Бонус за обслуживание поселка (по итогам 2020г)</t>
  </si>
  <si>
    <t>Расчетно-кассовое обслуживание (банк)</t>
  </si>
  <si>
    <t>Канцтовары, связь</t>
  </si>
  <si>
    <t>Обслуживание и ремонт цифровой техники (1С, ПК, ксерокс, касс.аппарат..)</t>
  </si>
  <si>
    <t>Налог на имущество общедолевой собственности</t>
  </si>
  <si>
    <t>Арендная плата за землю</t>
  </si>
  <si>
    <t>Санитарная обработка территории поселка (от клещей, проверка воды)</t>
  </si>
  <si>
    <t>Расходы воды и эл.энергии для общего имущества и мест общего пользования (здания, сети, КНС, ТП) (в т.ч. Э/эн )</t>
  </si>
  <si>
    <t>Потери в сетях (электроэнергия)</t>
  </si>
  <si>
    <t>Текущий ремонт общего имущества и мест общего пользования</t>
  </si>
  <si>
    <t>Ремонт лестницы</t>
  </si>
  <si>
    <t>Профилактический ремонт КНС</t>
  </si>
  <si>
    <t>Прочие расходы</t>
  </si>
  <si>
    <t>Ремонт дорог поселка</t>
  </si>
  <si>
    <t>Затраты за счет средств накопленных резервов ТСН, по решению Правления</t>
  </si>
  <si>
    <t>Пост Охраны, шлагбаум, дополнительное видеонаблюдение</t>
  </si>
  <si>
    <t>Благоустройство верхней площадки, отсыпка, замена ворот, ремонт внешнего периметра забора, водоотведение</t>
  </si>
  <si>
    <t xml:space="preserve">Финансирование  дефицита 69 рублей расчетного взноса в месяц с 64 собственников, без увеличения в 2020г членского взноса  </t>
  </si>
  <si>
    <t>Прочие расходы по решению Общего собрания или Правления</t>
  </si>
  <si>
    <t>Устранение аварийных ситуаций</t>
  </si>
  <si>
    <t>Уборка территории (услуги сторонних организаций, ГСМ для техники, ПЩС)</t>
  </si>
  <si>
    <t>вывоз снега</t>
  </si>
  <si>
    <t>вывоз мусора машинами</t>
  </si>
  <si>
    <t>обработка деревьев</t>
  </si>
  <si>
    <t>ПЩС</t>
  </si>
  <si>
    <t>бензин в уборочную технику</t>
  </si>
  <si>
    <t>уборка крыши</t>
  </si>
  <si>
    <t>Содержание Бобкэта</t>
  </si>
  <si>
    <t>Топливо</t>
  </si>
  <si>
    <t>Масла, смазки, детали, смена резины</t>
  </si>
  <si>
    <t>Вывоз ТБО</t>
  </si>
  <si>
    <t>Хозинвентарь, хоз.товары, инструменты</t>
  </si>
  <si>
    <t xml:space="preserve">ОХРАНА ПОСЕЛКА </t>
  </si>
  <si>
    <t>Тревожная кнопка</t>
  </si>
  <si>
    <t>Непредвиденные расходы (по соглас. с правлением)</t>
  </si>
  <si>
    <t>Налоги</t>
  </si>
  <si>
    <t>Содержание ТП</t>
  </si>
  <si>
    <t>Комментарии</t>
  </si>
  <si>
    <t>Перерасход из-за премии председателю и гл.бухгалтеру</t>
  </si>
  <si>
    <t>В пределах плана</t>
  </si>
  <si>
    <t>Не использовалась</t>
  </si>
  <si>
    <t>В пределах плана.</t>
  </si>
  <si>
    <t>Перерасход 1143 руб</t>
  </si>
  <si>
    <t>Экономия 104689 руб</t>
  </si>
  <si>
    <t>Перерасход 228069 руб.</t>
  </si>
  <si>
    <t>Перерасход 1046 руб</t>
  </si>
  <si>
    <t>Так же ТСН "Серебряный бор" были получны доходы:</t>
  </si>
  <si>
    <t>Услуги по размещению оборудования в здании ТСН</t>
  </si>
  <si>
    <t>Получен % на остаток ден.средств на счете</t>
  </si>
  <si>
    <t>Получен % по депозиту 1000т.р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</si>
</sst>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79">
    <xf numFmtId="0" fontId="0" fillId="0" borderId="0" xfId="0"/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43" fontId="3" fillId="0" borderId="9" xfId="0" applyNumberFormat="1" applyFont="1" applyBorder="1"/>
    <xf numFmtId="10" fontId="4" fillId="0" borderId="8" xfId="1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/>
    </xf>
    <xf numFmtId="10" fontId="6" fillId="0" borderId="10" xfId="1" applyNumberFormat="1" applyFont="1" applyFill="1" applyBorder="1" applyAlignment="1">
      <alignment horizontal="center" vertical="center"/>
    </xf>
    <xf numFmtId="0" fontId="6" fillId="0" borderId="13" xfId="1" applyNumberFormat="1" applyFont="1" applyFill="1" applyBorder="1" applyAlignment="1">
      <alignment horizontal="center" vertical="center"/>
    </xf>
    <xf numFmtId="0" fontId="6" fillId="0" borderId="15" xfId="1" applyNumberFormat="1" applyFont="1" applyFill="1" applyBorder="1" applyAlignment="1">
      <alignment horizontal="center" vertical="center"/>
    </xf>
    <xf numFmtId="10" fontId="4" fillId="0" borderId="15" xfId="1" applyNumberFormat="1" applyFont="1" applyFill="1" applyBorder="1" applyAlignment="1">
      <alignment horizontal="center" vertical="center"/>
    </xf>
    <xf numFmtId="10" fontId="4" fillId="0" borderId="6" xfId="1" applyNumberFormat="1" applyFont="1" applyFill="1" applyBorder="1" applyAlignment="1">
      <alignment horizontal="center" vertical="center"/>
    </xf>
    <xf numFmtId="10" fontId="4" fillId="0" borderId="17" xfId="1" applyNumberFormat="1" applyFont="1" applyFill="1" applyBorder="1" applyAlignment="1">
      <alignment horizontal="center" vertical="center"/>
    </xf>
    <xf numFmtId="10" fontId="6" fillId="0" borderId="13" xfId="1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0" fillId="0" borderId="4" xfId="0" applyNumberFormat="1" applyFont="1" applyFill="1" applyBorder="1" applyAlignment="1">
      <alignment horizontal="center" vertical="center" wrapText="1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6" xfId="1" applyNumberFormat="1" applyFont="1" applyFill="1" applyBorder="1" applyAlignment="1">
      <alignment horizontal="center" vertical="center"/>
    </xf>
    <xf numFmtId="10" fontId="4" fillId="3" borderId="6" xfId="1" applyNumberFormat="1" applyFont="1" applyFill="1" applyBorder="1" applyAlignment="1">
      <alignment horizontal="center" vertical="center"/>
    </xf>
    <xf numFmtId="1" fontId="10" fillId="0" borderId="7" xfId="1" applyNumberFormat="1" applyFont="1" applyFill="1" applyBorder="1" applyAlignment="1">
      <alignment horizontal="center" vertical="center" wrapText="1"/>
    </xf>
    <xf numFmtId="0" fontId="10" fillId="0" borderId="8" xfId="1" applyFont="1" applyFill="1" applyBorder="1" applyAlignment="1">
      <alignment horizontal="left" vertical="center" wrapText="1"/>
    </xf>
    <xf numFmtId="43" fontId="10" fillId="0" borderId="9" xfId="0" applyNumberFormat="1" applyFont="1" applyFill="1" applyBorder="1"/>
    <xf numFmtId="3" fontId="10" fillId="0" borderId="8" xfId="1" applyNumberFormat="1" applyFont="1" applyFill="1" applyBorder="1" applyAlignment="1">
      <alignment horizontal="center" vertical="center"/>
    </xf>
    <xf numFmtId="1" fontId="9" fillId="0" borderId="1" xfId="1" applyNumberFormat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 wrapText="1"/>
    </xf>
    <xf numFmtId="43" fontId="9" fillId="0" borderId="10" xfId="0" applyNumberFormat="1" applyFont="1" applyFill="1" applyBorder="1"/>
    <xf numFmtId="3" fontId="9" fillId="0" borderId="2" xfId="1" applyNumberFormat="1" applyFont="1" applyFill="1" applyBorder="1" applyAlignment="1">
      <alignment horizontal="center" vertical="center"/>
    </xf>
    <xf numFmtId="1" fontId="9" fillId="0" borderId="11" xfId="1" applyNumberFormat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left" vertical="center" wrapText="1"/>
    </xf>
    <xf numFmtId="3" fontId="9" fillId="0" borderId="10" xfId="1" applyNumberFormat="1" applyFont="1" applyFill="1" applyBorder="1" applyAlignment="1">
      <alignment horizontal="center" vertical="center"/>
    </xf>
    <xf numFmtId="1" fontId="9" fillId="0" borderId="12" xfId="1" applyNumberFormat="1" applyFont="1" applyFill="1" applyBorder="1" applyAlignment="1">
      <alignment horizontal="center" vertical="center"/>
    </xf>
    <xf numFmtId="0" fontId="9" fillId="0" borderId="13" xfId="1" applyFont="1" applyFill="1" applyBorder="1" applyAlignment="1">
      <alignment horizontal="left" vertical="center" wrapText="1"/>
    </xf>
    <xf numFmtId="43" fontId="9" fillId="0" borderId="10" xfId="0" applyNumberFormat="1" applyFont="1" applyFill="1" applyBorder="1" applyAlignment="1">
      <alignment horizontal="center"/>
    </xf>
    <xf numFmtId="3" fontId="9" fillId="0" borderId="13" xfId="1" applyNumberFormat="1" applyFont="1" applyFill="1" applyBorder="1" applyAlignment="1">
      <alignment horizontal="center" vertical="center"/>
    </xf>
    <xf numFmtId="1" fontId="9" fillId="0" borderId="14" xfId="1" applyNumberFormat="1" applyFont="1" applyFill="1" applyBorder="1" applyAlignment="1">
      <alignment horizontal="center" vertical="center"/>
    </xf>
    <xf numFmtId="0" fontId="9" fillId="0" borderId="15" xfId="1" applyFont="1" applyFill="1" applyBorder="1" applyAlignment="1">
      <alignment horizontal="left" vertical="center" wrapText="1"/>
    </xf>
    <xf numFmtId="3" fontId="9" fillId="0" borderId="15" xfId="1" applyNumberFormat="1" applyFont="1" applyFill="1" applyBorder="1" applyAlignment="1">
      <alignment horizontal="center" vertical="center"/>
    </xf>
    <xf numFmtId="43" fontId="10" fillId="0" borderId="10" xfId="0" applyNumberFormat="1" applyFont="1" applyFill="1" applyBorder="1"/>
    <xf numFmtId="3" fontId="10" fillId="0" borderId="15" xfId="1" applyNumberFormat="1" applyFont="1" applyFill="1" applyBorder="1" applyAlignment="1">
      <alignment horizontal="center" vertical="center"/>
    </xf>
    <xf numFmtId="49" fontId="9" fillId="0" borderId="5" xfId="1" applyNumberFormat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left" vertical="center" wrapText="1"/>
    </xf>
    <xf numFmtId="3" fontId="10" fillId="0" borderId="6" xfId="1" applyNumberFormat="1" applyFont="1" applyFill="1" applyBorder="1" applyAlignment="1">
      <alignment horizontal="center" vertical="center"/>
    </xf>
    <xf numFmtId="1" fontId="9" fillId="0" borderId="5" xfId="1" applyNumberFormat="1" applyFont="1" applyFill="1" applyBorder="1" applyAlignment="1">
      <alignment horizontal="center" vertical="center"/>
    </xf>
    <xf numFmtId="1" fontId="9" fillId="0" borderId="16" xfId="1" applyNumberFormat="1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left" vertical="center" wrapText="1"/>
    </xf>
    <xf numFmtId="3" fontId="10" fillId="0" borderId="17" xfId="1" applyNumberFormat="1" applyFont="1" applyFill="1" applyBorder="1" applyAlignment="1">
      <alignment horizontal="center" vertical="center"/>
    </xf>
    <xf numFmtId="0" fontId="9" fillId="0" borderId="11" xfId="1" applyFont="1" applyFill="1" applyBorder="1" applyAlignment="1">
      <alignment horizontal="center" vertical="center"/>
    </xf>
    <xf numFmtId="1" fontId="9" fillId="0" borderId="7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left" vertical="center" wrapText="1"/>
    </xf>
    <xf numFmtId="1" fontId="9" fillId="4" borderId="5" xfId="1" applyNumberFormat="1" applyFont="1" applyFill="1" applyBorder="1" applyAlignment="1">
      <alignment horizontal="center" vertical="center"/>
    </xf>
    <xf numFmtId="0" fontId="9" fillId="4" borderId="6" xfId="1" applyFont="1" applyFill="1" applyBorder="1" applyAlignment="1">
      <alignment horizontal="left" vertical="center" wrapText="1"/>
    </xf>
    <xf numFmtId="43" fontId="10" fillId="4" borderId="10" xfId="0" applyNumberFormat="1" applyFont="1" applyFill="1" applyBorder="1"/>
    <xf numFmtId="3" fontId="10" fillId="4" borderId="6" xfId="1" applyNumberFormat="1" applyFont="1" applyFill="1" applyBorder="1" applyAlignment="1">
      <alignment horizontal="center" vertical="center"/>
    </xf>
    <xf numFmtId="10" fontId="4" fillId="4" borderId="6" xfId="1" applyNumberFormat="1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6" fillId="0" borderId="19" xfId="0" applyFont="1" applyBorder="1" applyAlignment="1">
      <alignment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2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vertical="center" wrapText="1"/>
    </xf>
    <xf numFmtId="164" fontId="0" fillId="0" borderId="0" xfId="0" applyNumberFormat="1" applyFont="1" applyAlignment="1"/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5" borderId="18" xfId="2" applyFont="1" applyFill="1" applyBorder="1" applyAlignment="1">
      <alignment horizontal="center" vertical="center" wrapText="1"/>
    </xf>
    <xf numFmtId="0" fontId="5" fillId="5" borderId="19" xfId="2" applyFont="1" applyFill="1" applyBorder="1" applyAlignment="1">
      <alignment horizontal="center" vertical="center" wrapText="1"/>
    </xf>
    <xf numFmtId="0" fontId="5" fillId="5" borderId="20" xfId="2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</cellXfs>
  <cellStyles count="3">
    <cellStyle name="Excel Built-in Normal" xfId="2" xr:uid="{EB24BC89-CCF9-4C64-836F-1CDDADC183D3}"/>
    <cellStyle name="Обычный" xfId="0" builtinId="0"/>
    <cellStyle name="Обычный 2" xfId="1" xr:uid="{01DFCD68-7C19-4887-928A-11BB28FE4A0B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53"/>
  <sheetViews>
    <sheetView tabSelected="1" workbookViewId="0">
      <selection activeCell="H43" sqref="H43"/>
    </sheetView>
  </sheetViews>
  <sheetFormatPr defaultRowHeight="15" x14ac:dyDescent="0.25"/>
  <cols>
    <col min="2" max="2" width="3.85546875" bestFit="1" customWidth="1"/>
    <col min="3" max="3" width="72.42578125" bestFit="1" customWidth="1"/>
    <col min="4" max="5" width="16.28515625" bestFit="1" customWidth="1"/>
    <col min="6" max="6" width="10.140625" bestFit="1" customWidth="1"/>
    <col min="7" max="7" width="9.28515625" bestFit="1" customWidth="1"/>
    <col min="8" max="8" width="56.5703125" bestFit="1" customWidth="1"/>
  </cols>
  <sheetData>
    <row r="2" spans="2:8" ht="16.5" thickBot="1" x14ac:dyDescent="0.3">
      <c r="B2" s="16"/>
      <c r="C2" s="16" t="s">
        <v>0</v>
      </c>
      <c r="D2" s="16"/>
      <c r="E2" s="16"/>
      <c r="F2" s="16"/>
      <c r="G2" s="16"/>
    </row>
    <row r="3" spans="2:8" ht="15.75" customHeight="1" x14ac:dyDescent="0.25">
      <c r="B3" s="64" t="s">
        <v>1</v>
      </c>
      <c r="C3" s="65"/>
      <c r="D3" s="68">
        <v>2020</v>
      </c>
      <c r="E3" s="68"/>
      <c r="F3" s="69" t="s">
        <v>2</v>
      </c>
      <c r="G3" s="69"/>
      <c r="H3" s="75" t="s">
        <v>52</v>
      </c>
    </row>
    <row r="4" spans="2:8" ht="48" thickBot="1" x14ac:dyDescent="0.3">
      <c r="B4" s="66"/>
      <c r="C4" s="67"/>
      <c r="D4" s="17" t="s">
        <v>3</v>
      </c>
      <c r="E4" s="1" t="s">
        <v>4</v>
      </c>
      <c r="F4" s="2" t="s">
        <v>5</v>
      </c>
      <c r="G4" s="2" t="s">
        <v>6</v>
      </c>
      <c r="H4" s="76"/>
    </row>
    <row r="5" spans="2:8" ht="16.5" thickBot="1" x14ac:dyDescent="0.3">
      <c r="B5" s="70" t="s">
        <v>7</v>
      </c>
      <c r="C5" s="71"/>
      <c r="D5" s="18">
        <f>D6+D13+D11+D12+D14+D15+D18+D17+D16+D19+D20+D21+D25+D26+D31+D32+D39+D42+D43+D44+D46+D47+D48+D45</f>
        <v>8421497.7599999998</v>
      </c>
      <c r="E5" s="18">
        <f>E6+E13+E11+E12+E14+E15+E18+E17+E16+E19+E20+E21+E25+E26+E31+E32+E39+E42+E43+E44+E46+E47+E48+E45</f>
        <v>7394926.2399999993</v>
      </c>
      <c r="F5" s="19">
        <f>D5-E5</f>
        <v>1026571.5200000005</v>
      </c>
      <c r="G5" s="20">
        <f>E5/D5</f>
        <v>0.8781010754552524</v>
      </c>
      <c r="H5" s="77"/>
    </row>
    <row r="6" spans="2:8" ht="16.5" thickBot="1" x14ac:dyDescent="0.3">
      <c r="B6" s="21">
        <v>1</v>
      </c>
      <c r="C6" s="22" t="s">
        <v>8</v>
      </c>
      <c r="D6" s="23">
        <f>D7+D8</f>
        <v>895697.88</v>
      </c>
      <c r="E6" s="3">
        <v>1132205.77</v>
      </c>
      <c r="F6" s="24">
        <f>D6-E6</f>
        <v>-236507.89</v>
      </c>
      <c r="G6" s="4">
        <f t="shared" ref="G6:G48" si="0">E6/D6</f>
        <v>1.2640487325927354</v>
      </c>
      <c r="H6" s="74" t="s">
        <v>53</v>
      </c>
    </row>
    <row r="7" spans="2:8" ht="16.5" thickBot="1" x14ac:dyDescent="0.3">
      <c r="B7" s="25" t="s">
        <v>9</v>
      </c>
      <c r="C7" s="26" t="s">
        <v>10</v>
      </c>
      <c r="D7" s="27">
        <v>687940</v>
      </c>
      <c r="E7" s="5">
        <v>696769.67999999993</v>
      </c>
      <c r="F7" s="28">
        <f>D7-E7</f>
        <v>-8829.6799999999348</v>
      </c>
      <c r="G7" s="6">
        <f t="shared" si="0"/>
        <v>1.0128349565369072</v>
      </c>
      <c r="H7" s="78"/>
    </row>
    <row r="8" spans="2:8" ht="16.5" thickBot="1" x14ac:dyDescent="0.3">
      <c r="B8" s="29" t="s">
        <v>9</v>
      </c>
      <c r="C8" s="30" t="s">
        <v>11</v>
      </c>
      <c r="D8" s="27">
        <v>207757.88</v>
      </c>
      <c r="E8" s="5">
        <v>262616.08999999997</v>
      </c>
      <c r="F8" s="31">
        <f>D8-E8</f>
        <v>-54858.209999999963</v>
      </c>
      <c r="G8" s="7">
        <f t="shared" si="0"/>
        <v>1.2640487571398011</v>
      </c>
      <c r="H8" s="78"/>
    </row>
    <row r="9" spans="2:8" ht="16.5" thickBot="1" x14ac:dyDescent="0.3">
      <c r="B9" s="32" t="s">
        <v>9</v>
      </c>
      <c r="C9" s="33" t="s">
        <v>12</v>
      </c>
      <c r="D9" s="34">
        <v>0</v>
      </c>
      <c r="E9" s="5">
        <v>172820</v>
      </c>
      <c r="F9" s="35">
        <f>D9-E9</f>
        <v>-172820</v>
      </c>
      <c r="G9" s="8" t="e">
        <f>E9/D9</f>
        <v>#DIV/0!</v>
      </c>
      <c r="H9" s="78"/>
    </row>
    <row r="10" spans="2:8" ht="16.5" thickBot="1" x14ac:dyDescent="0.3">
      <c r="B10" s="36"/>
      <c r="C10" s="37"/>
      <c r="D10" s="27"/>
      <c r="E10" s="5"/>
      <c r="F10" s="38"/>
      <c r="G10" s="9"/>
      <c r="H10" s="56"/>
    </row>
    <row r="11" spans="2:8" ht="16.5" thickBot="1" x14ac:dyDescent="0.3">
      <c r="B11" s="36">
        <v>2</v>
      </c>
      <c r="C11" s="37" t="s">
        <v>13</v>
      </c>
      <c r="D11" s="39">
        <v>2362397</v>
      </c>
      <c r="E11" s="5">
        <v>2362397</v>
      </c>
      <c r="F11" s="40">
        <f t="shared" ref="F11:F48" si="1">D11-E11</f>
        <v>0</v>
      </c>
      <c r="G11" s="10">
        <f t="shared" si="0"/>
        <v>1</v>
      </c>
      <c r="H11" s="56" t="s">
        <v>54</v>
      </c>
    </row>
    <row r="12" spans="2:8" ht="16.5" thickBot="1" x14ac:dyDescent="0.3">
      <c r="B12" s="41" t="s">
        <v>14</v>
      </c>
      <c r="C12" s="42" t="s">
        <v>15</v>
      </c>
      <c r="D12" s="39">
        <v>193800</v>
      </c>
      <c r="E12" s="5">
        <v>193800</v>
      </c>
      <c r="F12" s="43">
        <f t="shared" si="1"/>
        <v>0</v>
      </c>
      <c r="G12" s="11">
        <f t="shared" si="0"/>
        <v>1</v>
      </c>
      <c r="H12" s="56" t="s">
        <v>54</v>
      </c>
    </row>
    <row r="13" spans="2:8" ht="16.5" thickBot="1" x14ac:dyDescent="0.3">
      <c r="B13" s="44">
        <v>3</v>
      </c>
      <c r="C13" s="42" t="s">
        <v>16</v>
      </c>
      <c r="D13" s="39">
        <v>47000</v>
      </c>
      <c r="E13" s="5">
        <v>27405.64</v>
      </c>
      <c r="F13" s="43">
        <f t="shared" si="1"/>
        <v>19594.36</v>
      </c>
      <c r="G13" s="11">
        <f t="shared" si="0"/>
        <v>0.58309872340425528</v>
      </c>
      <c r="H13" s="57" t="s">
        <v>54</v>
      </c>
    </row>
    <row r="14" spans="2:8" ht="16.5" thickBot="1" x14ac:dyDescent="0.3">
      <c r="B14" s="44">
        <v>4</v>
      </c>
      <c r="C14" s="42" t="s">
        <v>17</v>
      </c>
      <c r="D14" s="39">
        <v>35000</v>
      </c>
      <c r="E14" s="5">
        <v>34592.149999999994</v>
      </c>
      <c r="F14" s="43">
        <f t="shared" si="1"/>
        <v>407.85000000000582</v>
      </c>
      <c r="G14" s="11">
        <f t="shared" si="0"/>
        <v>0.98834714285714265</v>
      </c>
      <c r="H14" s="57" t="s">
        <v>54</v>
      </c>
    </row>
    <row r="15" spans="2:8" ht="32.25" thickBot="1" x14ac:dyDescent="0.3">
      <c r="B15" s="44">
        <v>5</v>
      </c>
      <c r="C15" s="42" t="s">
        <v>18</v>
      </c>
      <c r="D15" s="39">
        <v>64000</v>
      </c>
      <c r="E15" s="5">
        <v>65143</v>
      </c>
      <c r="F15" s="43">
        <f t="shared" si="1"/>
        <v>-1143</v>
      </c>
      <c r="G15" s="11">
        <f t="shared" si="0"/>
        <v>1.017859375</v>
      </c>
      <c r="H15" s="56" t="s">
        <v>57</v>
      </c>
    </row>
    <row r="16" spans="2:8" ht="16.5" thickBot="1" x14ac:dyDescent="0.3">
      <c r="B16" s="44">
        <v>6</v>
      </c>
      <c r="C16" s="42" t="s">
        <v>19</v>
      </c>
      <c r="D16" s="39">
        <v>0</v>
      </c>
      <c r="E16" s="5">
        <v>0</v>
      </c>
      <c r="F16" s="43">
        <f t="shared" si="1"/>
        <v>0</v>
      </c>
      <c r="G16" s="11" t="e">
        <f t="shared" si="0"/>
        <v>#DIV/0!</v>
      </c>
      <c r="H16" s="58" t="s">
        <v>55</v>
      </c>
    </row>
    <row r="17" spans="2:8" ht="16.5" thickBot="1" x14ac:dyDescent="0.3">
      <c r="B17" s="44">
        <v>7</v>
      </c>
      <c r="C17" s="42" t="s">
        <v>20</v>
      </c>
      <c r="D17" s="39">
        <v>0</v>
      </c>
      <c r="E17" s="5">
        <v>0</v>
      </c>
      <c r="F17" s="43">
        <f t="shared" si="1"/>
        <v>0</v>
      </c>
      <c r="G17" s="11" t="e">
        <f t="shared" si="0"/>
        <v>#DIV/0!</v>
      </c>
      <c r="H17" s="58" t="s">
        <v>55</v>
      </c>
    </row>
    <row r="18" spans="2:8" ht="16.5" thickBot="1" x14ac:dyDescent="0.3">
      <c r="B18" s="44">
        <v>8</v>
      </c>
      <c r="C18" s="42" t="s">
        <v>21</v>
      </c>
      <c r="D18" s="39">
        <v>90000</v>
      </c>
      <c r="E18" s="5">
        <v>90000</v>
      </c>
      <c r="F18" s="43">
        <f t="shared" si="1"/>
        <v>0</v>
      </c>
      <c r="G18" s="11">
        <f t="shared" si="0"/>
        <v>1</v>
      </c>
      <c r="H18" s="59" t="s">
        <v>54</v>
      </c>
    </row>
    <row r="19" spans="2:8" ht="32.25" thickBot="1" x14ac:dyDescent="0.3">
      <c r="B19" s="44">
        <v>9</v>
      </c>
      <c r="C19" s="42" t="s">
        <v>22</v>
      </c>
      <c r="D19" s="39">
        <v>450000</v>
      </c>
      <c r="E19" s="5">
        <v>345310.51</v>
      </c>
      <c r="F19" s="43">
        <f t="shared" si="1"/>
        <v>104689.48999999999</v>
      </c>
      <c r="G19" s="11">
        <f t="shared" si="0"/>
        <v>0.76735668888888886</v>
      </c>
      <c r="H19" s="59" t="s">
        <v>58</v>
      </c>
    </row>
    <row r="20" spans="2:8" ht="16.5" thickBot="1" x14ac:dyDescent="0.3">
      <c r="B20" s="44">
        <v>10</v>
      </c>
      <c r="C20" s="42" t="s">
        <v>23</v>
      </c>
      <c r="D20" s="39">
        <v>200000</v>
      </c>
      <c r="E20" s="5">
        <v>488069.18000000005</v>
      </c>
      <c r="F20" s="43">
        <f>D20-E20</f>
        <v>-288069.18000000005</v>
      </c>
      <c r="G20" s="11">
        <f t="shared" si="0"/>
        <v>2.4403459000000001</v>
      </c>
      <c r="H20" s="59" t="s">
        <v>59</v>
      </c>
    </row>
    <row r="21" spans="2:8" ht="16.5" thickBot="1" x14ac:dyDescent="0.3">
      <c r="B21" s="45">
        <v>11</v>
      </c>
      <c r="C21" s="46" t="s">
        <v>24</v>
      </c>
      <c r="D21" s="39">
        <f>D22+D23+D24</f>
        <v>130000</v>
      </c>
      <c r="E21" s="5">
        <v>123944</v>
      </c>
      <c r="F21" s="47">
        <f t="shared" si="1"/>
        <v>6056</v>
      </c>
      <c r="G21" s="12">
        <f>E21/D21</f>
        <v>0.95341538461538466</v>
      </c>
      <c r="H21" s="72" t="s">
        <v>54</v>
      </c>
    </row>
    <row r="22" spans="2:8" ht="16.5" thickBot="1" x14ac:dyDescent="0.3">
      <c r="B22" s="25" t="s">
        <v>9</v>
      </c>
      <c r="C22" s="26" t="s">
        <v>25</v>
      </c>
      <c r="D22" s="27"/>
      <c r="E22" s="5">
        <v>0</v>
      </c>
      <c r="F22" s="28">
        <f t="shared" si="1"/>
        <v>0</v>
      </c>
      <c r="G22" s="6" t="e">
        <f t="shared" si="0"/>
        <v>#DIV/0!</v>
      </c>
      <c r="H22" s="73"/>
    </row>
    <row r="23" spans="2:8" ht="16.5" thickBot="1" x14ac:dyDescent="0.3">
      <c r="B23" s="29" t="s">
        <v>9</v>
      </c>
      <c r="C23" s="30" t="s">
        <v>26</v>
      </c>
      <c r="D23" s="27">
        <v>80000</v>
      </c>
      <c r="E23" s="5">
        <v>80000</v>
      </c>
      <c r="F23" s="31">
        <f t="shared" si="1"/>
        <v>0</v>
      </c>
      <c r="G23" s="7">
        <f t="shared" si="0"/>
        <v>1</v>
      </c>
      <c r="H23" s="73"/>
    </row>
    <row r="24" spans="2:8" ht="16.5" thickBot="1" x14ac:dyDescent="0.3">
      <c r="B24" s="32" t="s">
        <v>9</v>
      </c>
      <c r="C24" s="33" t="s">
        <v>27</v>
      </c>
      <c r="D24" s="27">
        <v>50000</v>
      </c>
      <c r="E24" s="5">
        <v>43944</v>
      </c>
      <c r="F24" s="35">
        <f t="shared" si="1"/>
        <v>6056</v>
      </c>
      <c r="G24" s="13">
        <v>0</v>
      </c>
      <c r="H24" s="74"/>
    </row>
    <row r="25" spans="2:8" ht="16.5" thickBot="1" x14ac:dyDescent="0.3">
      <c r="B25" s="36">
        <v>12</v>
      </c>
      <c r="C25" s="37" t="s">
        <v>28</v>
      </c>
      <c r="D25" s="39">
        <f>255000+90000</f>
        <v>345000</v>
      </c>
      <c r="E25" s="5">
        <v>40000</v>
      </c>
      <c r="F25" s="40">
        <f t="shared" si="1"/>
        <v>305000</v>
      </c>
      <c r="G25" s="10">
        <f t="shared" si="0"/>
        <v>0.11594202898550725</v>
      </c>
      <c r="H25" s="57" t="s">
        <v>54</v>
      </c>
    </row>
    <row r="26" spans="2:8" ht="32.25" thickBot="1" x14ac:dyDescent="0.3">
      <c r="B26" s="45">
        <v>13</v>
      </c>
      <c r="C26" s="46" t="s">
        <v>29</v>
      </c>
      <c r="D26" s="39">
        <v>600000</v>
      </c>
      <c r="E26" s="5">
        <v>0</v>
      </c>
      <c r="F26" s="47">
        <f t="shared" si="1"/>
        <v>600000</v>
      </c>
      <c r="G26" s="10">
        <f t="shared" si="0"/>
        <v>0</v>
      </c>
      <c r="H26" s="78" t="s">
        <v>55</v>
      </c>
    </row>
    <row r="27" spans="2:8" ht="16.5" thickBot="1" x14ac:dyDescent="0.3">
      <c r="B27" s="25" t="s">
        <v>9</v>
      </c>
      <c r="C27" s="26" t="s">
        <v>30</v>
      </c>
      <c r="D27" s="27"/>
      <c r="E27" s="5">
        <v>0</v>
      </c>
      <c r="F27" s="28">
        <f t="shared" si="1"/>
        <v>0</v>
      </c>
      <c r="G27" s="14" t="e">
        <f>E27/D27</f>
        <v>#DIV/0!</v>
      </c>
      <c r="H27" s="78"/>
    </row>
    <row r="28" spans="2:8" ht="32.25" thickBot="1" x14ac:dyDescent="0.3">
      <c r="B28" s="29" t="s">
        <v>9</v>
      </c>
      <c r="C28" s="30" t="s">
        <v>31</v>
      </c>
      <c r="D28" s="27"/>
      <c r="E28" s="5">
        <v>0</v>
      </c>
      <c r="F28" s="31">
        <f t="shared" si="1"/>
        <v>0</v>
      </c>
      <c r="G28" s="7">
        <v>0</v>
      </c>
      <c r="H28" s="78"/>
    </row>
    <row r="29" spans="2:8" ht="32.25" thickBot="1" x14ac:dyDescent="0.3">
      <c r="B29" s="48" t="s">
        <v>9</v>
      </c>
      <c r="C29" s="30" t="s">
        <v>32</v>
      </c>
      <c r="D29" s="27">
        <v>0</v>
      </c>
      <c r="E29" s="5">
        <v>0</v>
      </c>
      <c r="F29" s="31">
        <f t="shared" si="1"/>
        <v>0</v>
      </c>
      <c r="G29" s="7" t="e">
        <f t="shared" si="0"/>
        <v>#DIV/0!</v>
      </c>
      <c r="H29" s="78"/>
    </row>
    <row r="30" spans="2:8" ht="16.5" thickBot="1" x14ac:dyDescent="0.3">
      <c r="B30" s="32" t="s">
        <v>9</v>
      </c>
      <c r="C30" s="33" t="s">
        <v>33</v>
      </c>
      <c r="D30" s="27"/>
      <c r="E30" s="5">
        <v>0</v>
      </c>
      <c r="F30" s="35">
        <f t="shared" si="1"/>
        <v>0</v>
      </c>
      <c r="G30" s="13" t="e">
        <f t="shared" si="0"/>
        <v>#DIV/0!</v>
      </c>
      <c r="H30" s="78"/>
    </row>
    <row r="31" spans="2:8" ht="16.5" thickBot="1" x14ac:dyDescent="0.3">
      <c r="B31" s="36">
        <v>14</v>
      </c>
      <c r="C31" s="37" t="s">
        <v>34</v>
      </c>
      <c r="D31" s="39">
        <v>100000</v>
      </c>
      <c r="E31" s="5">
        <v>0</v>
      </c>
      <c r="F31" s="40">
        <f t="shared" si="1"/>
        <v>100000</v>
      </c>
      <c r="G31" s="10">
        <f t="shared" si="0"/>
        <v>0</v>
      </c>
      <c r="H31" s="59" t="s">
        <v>55</v>
      </c>
    </row>
    <row r="32" spans="2:8" ht="32.25" thickBot="1" x14ac:dyDescent="0.3">
      <c r="B32" s="45">
        <v>15</v>
      </c>
      <c r="C32" s="46" t="s">
        <v>35</v>
      </c>
      <c r="D32" s="39">
        <f>D33+D34+D35+D36+D37+D38</f>
        <v>191400</v>
      </c>
      <c r="E32" s="5">
        <v>56353</v>
      </c>
      <c r="F32" s="47">
        <f t="shared" si="1"/>
        <v>135047</v>
      </c>
      <c r="G32" s="12">
        <f t="shared" si="0"/>
        <v>0.29442528735632184</v>
      </c>
      <c r="H32" s="73" t="s">
        <v>56</v>
      </c>
    </row>
    <row r="33" spans="2:8" ht="16.5" thickBot="1" x14ac:dyDescent="0.3">
      <c r="B33" s="25" t="s">
        <v>9</v>
      </c>
      <c r="C33" s="26" t="s">
        <v>36</v>
      </c>
      <c r="D33" s="27">
        <v>50000</v>
      </c>
      <c r="E33" s="5">
        <v>18700</v>
      </c>
      <c r="F33" s="28">
        <f t="shared" si="1"/>
        <v>31300</v>
      </c>
      <c r="G33" s="6">
        <f t="shared" si="0"/>
        <v>0.374</v>
      </c>
      <c r="H33" s="73"/>
    </row>
    <row r="34" spans="2:8" ht="16.5" thickBot="1" x14ac:dyDescent="0.3">
      <c r="B34" s="29" t="s">
        <v>9</v>
      </c>
      <c r="C34" s="30" t="s">
        <v>37</v>
      </c>
      <c r="D34" s="27">
        <v>100000</v>
      </c>
      <c r="E34" s="5">
        <v>14275</v>
      </c>
      <c r="F34" s="31">
        <f t="shared" si="1"/>
        <v>85725</v>
      </c>
      <c r="G34" s="7">
        <f t="shared" si="0"/>
        <v>0.14274999999999999</v>
      </c>
      <c r="H34" s="73"/>
    </row>
    <row r="35" spans="2:8" ht="16.5" hidden="1" thickBot="1" x14ac:dyDescent="0.3">
      <c r="B35" s="29" t="s">
        <v>9</v>
      </c>
      <c r="C35" s="30" t="s">
        <v>38</v>
      </c>
      <c r="D35" s="27"/>
      <c r="E35" s="5">
        <v>0</v>
      </c>
      <c r="F35" s="31">
        <f t="shared" si="1"/>
        <v>0</v>
      </c>
      <c r="G35" s="7" t="e">
        <f t="shared" si="0"/>
        <v>#DIV/0!</v>
      </c>
      <c r="H35" s="73"/>
    </row>
    <row r="36" spans="2:8" ht="16.5" thickBot="1" x14ac:dyDescent="0.3">
      <c r="B36" s="29" t="s">
        <v>9</v>
      </c>
      <c r="C36" s="30" t="s">
        <v>39</v>
      </c>
      <c r="D36" s="27">
        <v>10000</v>
      </c>
      <c r="E36" s="5">
        <v>5300</v>
      </c>
      <c r="F36" s="31">
        <f t="shared" si="1"/>
        <v>4700</v>
      </c>
      <c r="G36" s="7">
        <f t="shared" si="0"/>
        <v>0.53</v>
      </c>
      <c r="H36" s="73"/>
    </row>
    <row r="37" spans="2:8" ht="16.5" thickBot="1" x14ac:dyDescent="0.3">
      <c r="B37" s="29" t="s">
        <v>9</v>
      </c>
      <c r="C37" s="30" t="s">
        <v>40</v>
      </c>
      <c r="D37" s="27">
        <v>25000</v>
      </c>
      <c r="E37" s="5">
        <v>11678</v>
      </c>
      <c r="F37" s="31">
        <f t="shared" si="1"/>
        <v>13322</v>
      </c>
      <c r="G37" s="7">
        <f t="shared" si="0"/>
        <v>0.46711999999999998</v>
      </c>
      <c r="H37" s="73"/>
    </row>
    <row r="38" spans="2:8" ht="16.5" thickBot="1" x14ac:dyDescent="0.3">
      <c r="B38" s="32" t="s">
        <v>9</v>
      </c>
      <c r="C38" s="33" t="s">
        <v>41</v>
      </c>
      <c r="D38" s="27">
        <v>6400</v>
      </c>
      <c r="E38" s="5">
        <v>6400</v>
      </c>
      <c r="F38" s="35">
        <f t="shared" si="1"/>
        <v>0</v>
      </c>
      <c r="G38" s="13">
        <f t="shared" si="0"/>
        <v>1</v>
      </c>
      <c r="H38" s="74"/>
    </row>
    <row r="39" spans="2:8" ht="16.5" thickBot="1" x14ac:dyDescent="0.3">
      <c r="B39" s="49">
        <v>16</v>
      </c>
      <c r="C39" s="50" t="s">
        <v>42</v>
      </c>
      <c r="D39" s="39">
        <f>D40+D41</f>
        <v>170000</v>
      </c>
      <c r="E39" s="5">
        <v>147838.43</v>
      </c>
      <c r="F39" s="24">
        <f t="shared" si="1"/>
        <v>22161.570000000007</v>
      </c>
      <c r="G39" s="4">
        <f t="shared" si="0"/>
        <v>0.86963782352941177</v>
      </c>
      <c r="H39" s="72" t="s">
        <v>54</v>
      </c>
    </row>
    <row r="40" spans="2:8" ht="16.5" thickBot="1" x14ac:dyDescent="0.3">
      <c r="B40" s="25" t="s">
        <v>9</v>
      </c>
      <c r="C40" s="26" t="s">
        <v>43</v>
      </c>
      <c r="D40" s="27">
        <v>90000</v>
      </c>
      <c r="E40" s="5">
        <v>93151.290000000008</v>
      </c>
      <c r="F40" s="28">
        <f t="shared" si="1"/>
        <v>-3151.2900000000081</v>
      </c>
      <c r="G40" s="6">
        <f t="shared" si="0"/>
        <v>1.0350143333333335</v>
      </c>
      <c r="H40" s="73"/>
    </row>
    <row r="41" spans="2:8" ht="16.5" thickBot="1" x14ac:dyDescent="0.3">
      <c r="B41" s="32" t="s">
        <v>9</v>
      </c>
      <c r="C41" s="33" t="s">
        <v>44</v>
      </c>
      <c r="D41" s="27">
        <v>80000</v>
      </c>
      <c r="E41" s="5">
        <v>54687.14</v>
      </c>
      <c r="F41" s="35">
        <f t="shared" si="1"/>
        <v>25312.86</v>
      </c>
      <c r="G41" s="13">
        <f t="shared" si="0"/>
        <v>0.68358925000000004</v>
      </c>
      <c r="H41" s="74"/>
    </row>
    <row r="42" spans="2:8" ht="16.5" thickBot="1" x14ac:dyDescent="0.3">
      <c r="B42" s="36">
        <v>17</v>
      </c>
      <c r="C42" s="37" t="s">
        <v>45</v>
      </c>
      <c r="D42" s="39">
        <v>130000</v>
      </c>
      <c r="E42" s="5">
        <v>122434.64000000001</v>
      </c>
      <c r="F42" s="40">
        <f t="shared" si="1"/>
        <v>7565.359999999986</v>
      </c>
      <c r="G42" s="10">
        <f t="shared" si="0"/>
        <v>0.94180492307692321</v>
      </c>
      <c r="H42" s="56" t="s">
        <v>56</v>
      </c>
    </row>
    <row r="43" spans="2:8" ht="16.5" thickBot="1" x14ac:dyDescent="0.3">
      <c r="B43" s="44">
        <v>18</v>
      </c>
      <c r="C43" s="42" t="s">
        <v>46</v>
      </c>
      <c r="D43" s="39">
        <v>190000</v>
      </c>
      <c r="E43" s="5">
        <v>117184.04000000001</v>
      </c>
      <c r="F43" s="43">
        <f t="shared" si="1"/>
        <v>72815.959999999992</v>
      </c>
      <c r="G43" s="11">
        <f t="shared" si="0"/>
        <v>0.61675810526315789</v>
      </c>
      <c r="H43" s="56" t="s">
        <v>54</v>
      </c>
    </row>
    <row r="44" spans="2:8" ht="16.5" thickBot="1" x14ac:dyDescent="0.3">
      <c r="B44" s="44">
        <v>19</v>
      </c>
      <c r="C44" s="42" t="s">
        <v>47</v>
      </c>
      <c r="D44" s="39">
        <v>1990692</v>
      </c>
      <c r="E44" s="5">
        <v>1990692</v>
      </c>
      <c r="F44" s="43">
        <f t="shared" si="1"/>
        <v>0</v>
      </c>
      <c r="G44" s="11">
        <f t="shared" si="0"/>
        <v>1</v>
      </c>
      <c r="H44" s="56" t="s">
        <v>54</v>
      </c>
    </row>
    <row r="45" spans="2:8" ht="16.5" thickBot="1" x14ac:dyDescent="0.3">
      <c r="B45" s="51"/>
      <c r="C45" s="52" t="s">
        <v>48</v>
      </c>
      <c r="D45" s="53">
        <v>44510.879999999997</v>
      </c>
      <c r="E45" s="15">
        <v>44510.879999999997</v>
      </c>
      <c r="F45" s="54">
        <f t="shared" si="1"/>
        <v>0</v>
      </c>
      <c r="G45" s="55">
        <f t="shared" si="0"/>
        <v>1</v>
      </c>
      <c r="H45" s="56" t="s">
        <v>54</v>
      </c>
    </row>
    <row r="46" spans="2:8" ht="16.5" thickBot="1" x14ac:dyDescent="0.3">
      <c r="B46" s="44">
        <v>20</v>
      </c>
      <c r="C46" s="42" t="s">
        <v>49</v>
      </c>
      <c r="D46" s="39">
        <v>60000</v>
      </c>
      <c r="E46" s="5">
        <v>0</v>
      </c>
      <c r="F46" s="43">
        <f t="shared" si="1"/>
        <v>60000</v>
      </c>
      <c r="G46" s="11">
        <f t="shared" si="0"/>
        <v>0</v>
      </c>
      <c r="H46" s="59" t="s">
        <v>55</v>
      </c>
    </row>
    <row r="47" spans="2:8" ht="16.5" thickBot="1" x14ac:dyDescent="0.3">
      <c r="B47" s="45">
        <v>21</v>
      </c>
      <c r="C47" s="46" t="s">
        <v>50</v>
      </c>
      <c r="D47" s="39">
        <v>12000</v>
      </c>
      <c r="E47" s="5">
        <v>13046</v>
      </c>
      <c r="F47" s="47">
        <f t="shared" si="1"/>
        <v>-1046</v>
      </c>
      <c r="G47" s="12">
        <f t="shared" si="0"/>
        <v>1.0871666666666666</v>
      </c>
      <c r="H47" s="56" t="s">
        <v>60</v>
      </c>
    </row>
    <row r="48" spans="2:8" ht="16.5" thickBot="1" x14ac:dyDescent="0.3">
      <c r="B48" s="44">
        <v>22</v>
      </c>
      <c r="C48" s="42" t="s">
        <v>51</v>
      </c>
      <c r="D48" s="39">
        <v>120000</v>
      </c>
      <c r="E48" s="5">
        <v>0</v>
      </c>
      <c r="F48" s="43">
        <f t="shared" si="1"/>
        <v>120000</v>
      </c>
      <c r="G48" s="11">
        <f t="shared" si="0"/>
        <v>0</v>
      </c>
      <c r="H48" s="60" t="s">
        <v>55</v>
      </c>
    </row>
    <row r="50" spans="3:4" ht="15.75" x14ac:dyDescent="0.25">
      <c r="C50" s="61" t="s">
        <v>61</v>
      </c>
      <c r="D50" s="62">
        <f>D51+D52+D53</f>
        <v>158993.72</v>
      </c>
    </row>
    <row r="51" spans="3:4" ht="15.75" x14ac:dyDescent="0.25">
      <c r="C51" s="61" t="s">
        <v>62</v>
      </c>
      <c r="D51" s="63">
        <v>24000</v>
      </c>
    </row>
    <row r="52" spans="3:4" ht="15.75" x14ac:dyDescent="0.25">
      <c r="C52" s="61" t="s">
        <v>63</v>
      </c>
      <c r="D52" s="63">
        <v>69529.509999999995</v>
      </c>
    </row>
    <row r="53" spans="3:4" ht="15.75" x14ac:dyDescent="0.25">
      <c r="C53" s="61" t="s">
        <v>64</v>
      </c>
      <c r="D53" s="63">
        <v>65464.21</v>
      </c>
    </row>
  </sheetData>
  <mergeCells count="10">
    <mergeCell ref="B3:C4"/>
    <mergeCell ref="D3:E3"/>
    <mergeCell ref="F3:G3"/>
    <mergeCell ref="B5:C5"/>
    <mergeCell ref="H39:H41"/>
    <mergeCell ref="H32:H38"/>
    <mergeCell ref="H3:H5"/>
    <mergeCell ref="H6:H9"/>
    <mergeCell ref="H21:H24"/>
    <mergeCell ref="H26:H30"/>
  </mergeCells>
  <conditionalFormatting sqref="F44:F45 F48">
    <cfRule type="cellIs" dxfId="2" priority="1" operator="lessThan">
      <formula>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2021-02-15T14:46:20Z</dcterms:modified>
</cp:coreProperties>
</file>